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Lapas1" sheetId="1" r:id="rId1"/>
    <sheet name="Lapas3" sheetId="2" r:id="rId2"/>
  </sheets>
  <definedNames>
    <definedName name="_xlnm.Print_Area" localSheetId="0">'Lapas1'!$A$1:$G$107</definedName>
  </definedNames>
  <calcPr fullCalcOnLoad="1"/>
</workbook>
</file>

<file path=xl/sharedStrings.xml><?xml version="1.0" encoding="utf-8"?>
<sst xmlns="http://schemas.openxmlformats.org/spreadsheetml/2006/main" count="181" uniqueCount="148">
  <si>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</si>
  <si>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</si>
  <si>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</si>
  <si>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</si>
  <si>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</si>
  <si>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</si>
  <si>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</si>
  <si>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</si>
  <si>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</si>
  <si>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</si>
  <si>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</si>
  <si>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</si>
  <si>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</si>
  <si>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</si>
  <si>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</si>
  <si>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</si>
  <si>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</si>
  <si>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</si>
  <si>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</si>
  <si>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</si>
  <si>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</si>
  <si>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</si>
  <si>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</si>
  <si>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</si>
  <si>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</si>
  <si>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</si>
  <si>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</si>
  <si>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</si>
  <si>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</si>
  <si>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</si>
  <si>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</si>
  <si>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</si>
  <si>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</si>
  <si>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</si>
  <si>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</si>
  <si>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</si>
  <si>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</si>
  <si>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</si>
  <si>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</si>
  <si>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</si>
  <si>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</si>
  <si>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</si>
  <si>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</si>
  <si>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</si>
  <si>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</si>
  <si>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</si>
  <si>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</si>
  <si>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</si>
  <si>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</si>
  <si>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</si>
  <si>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</si>
  <si>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</si>
  <si>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</si>
  <si>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</si>
  <si>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</si>
  <si>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</si>
  <si>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</si>
  <si>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</si>
  <si>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</si>
  <si>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</si>
  <si>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</si>
  <si>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</si>
  <si>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</si>
  <si>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</si>
  <si>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</si>
  <si>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</si>
  <si>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</si>
  <si>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</si>
  <si>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</si>
  <si>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</si>
  <si>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</si>
  <si>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</si>
  <si>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</si>
  <si>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</si>
  <si>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</si>
  <si>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</si>
  <si>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</si>
  <si>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</si>
  <si>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</si>
  <si>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</si>
  <si>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</si>
  <si>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</si>
  <si>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</si>
  <si>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</si>
  <si>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</si>
  <si>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</si>
  <si>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</si>
  <si>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</si>
  <si>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</si>
  <si>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</si>
  <si>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</si>
  <si>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</si>
  <si>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</si>
  <si>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</si>
  <si>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</si>
  <si>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</si>
  <si>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</si>
  <si>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</si>
  <si>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</si>
  <si>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</si>
  <si>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</si>
  <si>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</si>
  <si>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</si>
  <si>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</si>
  <si>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</si>
  <si>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</si>
  <si>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</si>
  <si>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</si>
  <si>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</si>
  <si>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</si>
  <si>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</si>
  <si>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</si>
  <si>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</si>
  <si>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</si>
  <si>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</si>
  <si>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</si>
  <si>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</si>
  <si>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</si>
  <si>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</si>
  <si>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</si>
  <si>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(parašas)</t>
  </si>
  <si>
    <t>(vardas ir pavardė)</t>
  </si>
  <si>
    <t>Įm.kodas 190565573, Šermukšnių g.2, Skaistgirys, Joniškio raj.sav.</t>
  </si>
  <si>
    <t>Edita Aukselienė</t>
  </si>
  <si>
    <t>Direktorė</t>
  </si>
  <si>
    <t>SKAISTGIRIO GIMNAZIJA</t>
  </si>
  <si>
    <t>Mokėtinos sumos į Europos Sąjungos biudžetą</t>
  </si>
  <si>
    <t>II.6.1</t>
  </si>
  <si>
    <r>
      <t>II.6.2</t>
    </r>
  </si>
  <si>
    <t>II.11</t>
  </si>
  <si>
    <t>II. 12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</si>
  <si>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</si>
  <si>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</si>
  <si>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</si>
  <si>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</si>
  <si>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</si>
  <si>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</si>
  <si>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</si>
  <si>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</si>
  <si>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</si>
  <si>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2018 03 06  Nr. 15</t>
  </si>
  <si>
    <t>PAGAL 2017 M. GRUODŽIO  31 D. DUOMENIS</t>
  </si>
  <si>
    <t>Mineraliniai ištekliai ir kitas ilgalaikis turtas</t>
  </si>
  <si>
    <t xml:space="preserve">    </t>
  </si>
  <si>
    <t>Mineraliniai ištekliai</t>
  </si>
  <si>
    <t>Gautinos trumpalaikės finansinės sumos</t>
  </si>
  <si>
    <t>Gautinos sumos už turto naudojimą,parduotas prekes.turtą,paslaugas</t>
  </si>
  <si>
    <t>III.6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</si>
</sst>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 quotePrefix="1">
      <alignment horizontal="left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zoomScaleSheetLayoutView="100" zoomScalePageLayoutView="0" workbookViewId="0" topLeftCell="A67">
      <selection activeCell="N79" sqref="N79"/>
    </sheetView>
  </sheetViews>
  <sheetFormatPr defaultColWidth="9.140625" defaultRowHeight="12.75"/>
  <cols>
    <col min="1" max="1" width="5.140625" style="1" customWidth="1"/>
    <col min="2" max="2" width="3.140625" style="2" customWidth="1"/>
    <col min="3" max="3" width="2.7109375" style="2" customWidth="1"/>
    <col min="4" max="4" width="50.7109375" style="2" customWidth="1"/>
    <col min="5" max="5" width="5.140625" style="3" customWidth="1"/>
    <col min="6" max="6" width="11.140625" style="1" customWidth="1"/>
    <col min="7" max="7" width="11.7109375" style="1" customWidth="1"/>
    <col min="8" max="16384" width="9.140625" style="1" customWidth="1"/>
  </cols>
  <sheetData>
    <row r="1" spans="5:7" ht="28.5" customHeight="1">
      <c r="E1" s="101" t="s">
        <v>0</v>
      </c>
      <c r="F1" s="102"/>
      <c r="G1" s="102"/>
    </row>
    <row r="2" spans="5:7" ht="12.75">
      <c r="E2" s="103" t="s">
        <v>1</v>
      </c>
      <c r="F2" s="104"/>
      <c r="G2" s="104"/>
    </row>
    <row r="4" spans="1:7" ht="12.75">
      <c r="A4" s="105" t="s">
        <v>2</v>
      </c>
      <c r="B4" s="106"/>
      <c r="C4" s="106"/>
      <c r="D4" s="106"/>
      <c r="E4" s="106"/>
      <c r="F4" s="96"/>
      <c r="G4" s="96"/>
    </row>
    <row r="5" spans="1:7" ht="12.75">
      <c r="A5" s="107"/>
      <c r="B5" s="107"/>
      <c r="C5" s="107"/>
      <c r="D5" s="107"/>
      <c r="E5" s="107"/>
      <c r="F5" s="107"/>
      <c r="G5" s="107"/>
    </row>
    <row r="6" spans="1:7" ht="12.75">
      <c r="A6" s="94" t="s">
        <v>125</v>
      </c>
      <c r="B6" s="95"/>
      <c r="C6" s="95"/>
      <c r="D6" s="95"/>
      <c r="E6" s="95"/>
      <c r="F6" s="96"/>
      <c r="G6" s="96"/>
    </row>
    <row r="7" spans="1:7" ht="12.75">
      <c r="A7" s="94" t="s">
        <v>3</v>
      </c>
      <c r="B7" s="95"/>
      <c r="C7" s="95"/>
      <c r="D7" s="95"/>
      <c r="E7" s="95"/>
      <c r="F7" s="96"/>
      <c r="G7" s="96"/>
    </row>
    <row r="8" spans="1:7" ht="12.75" customHeight="1">
      <c r="A8" s="94" t="s">
        <v>122</v>
      </c>
      <c r="B8" s="95"/>
      <c r="C8" s="95"/>
      <c r="D8" s="95"/>
      <c r="E8" s="95"/>
      <c r="F8" s="96"/>
      <c r="G8" s="96"/>
    </row>
    <row r="9" spans="1:7" ht="12.75">
      <c r="A9" s="97" t="s">
        <v>4</v>
      </c>
      <c r="B9" s="98"/>
      <c r="C9" s="98"/>
      <c r="D9" s="98"/>
      <c r="E9" s="98"/>
      <c r="F9" s="99"/>
      <c r="G9" s="99"/>
    </row>
    <row r="10" spans="1:7" ht="12.75">
      <c r="A10" s="99"/>
      <c r="B10" s="99"/>
      <c r="C10" s="99"/>
      <c r="D10" s="99"/>
      <c r="E10" s="99"/>
      <c r="F10" s="99"/>
      <c r="G10" s="99"/>
    </row>
    <row r="11" spans="1:5" ht="12.75">
      <c r="A11" s="100"/>
      <c r="B11" s="96"/>
      <c r="C11" s="96"/>
      <c r="D11" s="96"/>
      <c r="E11" s="96"/>
    </row>
    <row r="12" spans="1:7" ht="12.75">
      <c r="A12" s="105" t="s">
        <v>5</v>
      </c>
      <c r="B12" s="106"/>
      <c r="C12" s="106"/>
      <c r="D12" s="106"/>
      <c r="E12" s="106"/>
      <c r="F12" s="108"/>
      <c r="G12" s="108"/>
    </row>
    <row r="13" spans="1:7" ht="12.75">
      <c r="A13" s="105" t="s">
        <v>141</v>
      </c>
      <c r="B13" s="106"/>
      <c r="C13" s="106"/>
      <c r="D13" s="106"/>
      <c r="E13" s="106"/>
      <c r="F13" s="108"/>
      <c r="G13" s="108"/>
    </row>
    <row r="14" spans="1:7" ht="12.75">
      <c r="A14" s="4"/>
      <c r="B14" s="5"/>
      <c r="C14" s="5"/>
      <c r="D14" s="5"/>
      <c r="E14" s="5"/>
      <c r="F14" s="8"/>
      <c r="G14" s="8"/>
    </row>
    <row r="15" spans="1:7" ht="12.75">
      <c r="A15" s="94" t="s">
        <v>140</v>
      </c>
      <c r="B15" s="95"/>
      <c r="C15" s="95"/>
      <c r="D15" s="95"/>
      <c r="E15" s="95"/>
      <c r="F15" s="96"/>
      <c r="G15" s="96"/>
    </row>
    <row r="16" spans="1:7" ht="12.75">
      <c r="A16" s="94" t="s">
        <v>6</v>
      </c>
      <c r="B16" s="94"/>
      <c r="C16" s="94"/>
      <c r="D16" s="94"/>
      <c r="E16" s="94"/>
      <c r="F16" s="96"/>
      <c r="G16" s="96"/>
    </row>
    <row r="17" spans="1:7" ht="9.75" customHeight="1">
      <c r="A17" s="4"/>
      <c r="B17" s="6"/>
      <c r="C17" s="6"/>
      <c r="D17" s="6"/>
      <c r="E17" s="109" t="s">
        <v>7</v>
      </c>
      <c r="F17" s="110"/>
      <c r="G17" s="110"/>
    </row>
    <row r="18" spans="1:7" ht="67.5" customHeight="1">
      <c r="A18" s="9" t="s">
        <v>8</v>
      </c>
      <c r="B18" s="111" t="s">
        <v>9</v>
      </c>
      <c r="C18" s="112"/>
      <c r="D18" s="113"/>
      <c r="E18" s="10" t="s">
        <v>10</v>
      </c>
      <c r="F18" s="11" t="s">
        <v>11</v>
      </c>
      <c r="G18" s="11" t="s">
        <v>12</v>
      </c>
    </row>
    <row r="19" spans="1:7" s="2" customFormat="1" ht="12.75" customHeight="1">
      <c r="A19" s="11" t="s">
        <v>13</v>
      </c>
      <c r="B19" s="12" t="s">
        <v>14</v>
      </c>
      <c r="C19" s="13"/>
      <c r="D19" s="14"/>
      <c r="E19" s="15"/>
      <c r="F19" s="91">
        <f>SUM(F20+F25)</f>
        <v>709944.59</v>
      </c>
      <c r="G19" s="91">
        <f>SUM(G20+G25)</f>
        <v>669195.2000000001</v>
      </c>
    </row>
    <row r="20" spans="1:7" s="2" customFormat="1" ht="12.75" customHeight="1">
      <c r="A20" s="17" t="s">
        <v>15</v>
      </c>
      <c r="B20" s="18" t="s">
        <v>16</v>
      </c>
      <c r="C20" s="19"/>
      <c r="D20" s="20"/>
      <c r="E20" s="15" t="s">
        <v>131</v>
      </c>
      <c r="F20" s="90">
        <f>+F22</f>
        <v>0</v>
      </c>
      <c r="G20" s="90">
        <f>+G22</f>
        <v>0</v>
      </c>
    </row>
    <row r="21" spans="1:7" s="2" customFormat="1" ht="12.75" customHeight="1">
      <c r="A21" s="21" t="s">
        <v>17</v>
      </c>
      <c r="B21" s="22"/>
      <c r="C21" s="23" t="s">
        <v>18</v>
      </c>
      <c r="D21" s="24"/>
      <c r="E21" s="25"/>
      <c r="F21" s="89"/>
      <c r="G21" s="89"/>
    </row>
    <row r="22" spans="1:7" s="2" customFormat="1" ht="12.75" customHeight="1">
      <c r="A22" s="21" t="s">
        <v>19</v>
      </c>
      <c r="B22" s="22"/>
      <c r="C22" s="23" t="s">
        <v>20</v>
      </c>
      <c r="D22" s="26"/>
      <c r="E22" s="27"/>
      <c r="F22" s="90"/>
      <c r="G22" s="90"/>
    </row>
    <row r="23" spans="1:7" s="2" customFormat="1" ht="12.75" customHeight="1">
      <c r="A23" s="21" t="s">
        <v>21</v>
      </c>
      <c r="B23" s="22"/>
      <c r="C23" s="23" t="s">
        <v>22</v>
      </c>
      <c r="D23" s="26"/>
      <c r="E23" s="27"/>
      <c r="F23" s="16"/>
      <c r="G23" s="16"/>
    </row>
    <row r="24" spans="1:7" s="2" customFormat="1" ht="12.75" customHeight="1">
      <c r="A24" s="21" t="s">
        <v>23</v>
      </c>
      <c r="B24" s="22"/>
      <c r="C24" s="23" t="s">
        <v>24</v>
      </c>
      <c r="D24" s="26"/>
      <c r="E24" s="28"/>
      <c r="F24" s="16"/>
      <c r="G24" s="16"/>
    </row>
    <row r="25" spans="1:7" s="2" customFormat="1" ht="12.75" customHeight="1">
      <c r="A25" s="17" t="s">
        <v>25</v>
      </c>
      <c r="B25" s="29" t="s">
        <v>26</v>
      </c>
      <c r="C25" s="30"/>
      <c r="D25" s="31"/>
      <c r="E25" s="28" t="s">
        <v>132</v>
      </c>
      <c r="F25" s="90">
        <f>SUM(F26:F35)</f>
        <v>709944.59</v>
      </c>
      <c r="G25" s="90">
        <f>SUM(G26:G35)</f>
        <v>669195.2000000001</v>
      </c>
    </row>
    <row r="26" spans="1:7" s="2" customFormat="1" ht="12.75" customHeight="1">
      <c r="A26" s="21" t="s">
        <v>27</v>
      </c>
      <c r="B26" s="22"/>
      <c r="C26" s="23" t="s">
        <v>28</v>
      </c>
      <c r="D26" s="26"/>
      <c r="E26" s="27"/>
      <c r="F26" s="16"/>
      <c r="G26" s="16"/>
    </row>
    <row r="27" spans="1:7" s="2" customFormat="1" ht="12.75" customHeight="1">
      <c r="A27" s="21" t="s">
        <v>29</v>
      </c>
      <c r="B27" s="22"/>
      <c r="C27" s="23" t="s">
        <v>30</v>
      </c>
      <c r="D27" s="26"/>
      <c r="E27" s="27"/>
      <c r="F27" s="16">
        <v>666822.35</v>
      </c>
      <c r="G27" s="16">
        <v>611815.41</v>
      </c>
    </row>
    <row r="28" spans="1:7" s="2" customFormat="1" ht="12.75" customHeight="1">
      <c r="A28" s="21" t="s">
        <v>31</v>
      </c>
      <c r="B28" s="22"/>
      <c r="C28" s="23" t="s">
        <v>32</v>
      </c>
      <c r="D28" s="26"/>
      <c r="E28" s="27"/>
      <c r="F28" s="16">
        <v>3173.28</v>
      </c>
      <c r="G28" s="16">
        <v>3343.32</v>
      </c>
    </row>
    <row r="29" spans="1:7" s="2" customFormat="1" ht="12.75" customHeight="1">
      <c r="A29" s="21" t="s">
        <v>33</v>
      </c>
      <c r="B29" s="22"/>
      <c r="C29" s="23" t="s">
        <v>34</v>
      </c>
      <c r="D29" s="26"/>
      <c r="E29" s="27"/>
      <c r="F29" s="16"/>
      <c r="G29" s="16"/>
    </row>
    <row r="30" spans="1:7" s="2" customFormat="1" ht="12.75" customHeight="1">
      <c r="A30" s="21" t="s">
        <v>35</v>
      </c>
      <c r="B30" s="22"/>
      <c r="C30" s="23" t="s">
        <v>36</v>
      </c>
      <c r="D30" s="26"/>
      <c r="E30" s="27"/>
      <c r="F30" s="89">
        <v>361.2</v>
      </c>
      <c r="G30" s="89">
        <v>1639.99</v>
      </c>
    </row>
    <row r="31" spans="1:7" s="2" customFormat="1" ht="12.75" customHeight="1">
      <c r="A31" s="21" t="s">
        <v>37</v>
      </c>
      <c r="B31" s="22"/>
      <c r="C31" s="23" t="s">
        <v>38</v>
      </c>
      <c r="D31" s="26"/>
      <c r="E31" s="27"/>
      <c r="F31" s="89">
        <v>28617.95</v>
      </c>
      <c r="G31" s="89">
        <v>37906.31</v>
      </c>
    </row>
    <row r="32" spans="1:7" s="2" customFormat="1" ht="12.75" customHeight="1">
      <c r="A32" s="21" t="s">
        <v>39</v>
      </c>
      <c r="B32" s="22"/>
      <c r="C32" s="23" t="s">
        <v>40</v>
      </c>
      <c r="D32" s="26"/>
      <c r="E32" s="27"/>
      <c r="F32" s="16"/>
      <c r="G32" s="16"/>
    </row>
    <row r="33" spans="1:7" s="2" customFormat="1" ht="12.75" customHeight="1">
      <c r="A33" s="21" t="s">
        <v>41</v>
      </c>
      <c r="B33" s="22"/>
      <c r="C33" s="23" t="s">
        <v>42</v>
      </c>
      <c r="D33" s="26"/>
      <c r="E33" s="27"/>
      <c r="F33" s="89">
        <v>9569.77</v>
      </c>
      <c r="G33" s="89">
        <f>2647.29+2224.33+8118.55</f>
        <v>12990.17</v>
      </c>
    </row>
    <row r="34" spans="1:7" s="2" customFormat="1" ht="12.75" customHeight="1">
      <c r="A34" s="21" t="s">
        <v>43</v>
      </c>
      <c r="B34" s="32"/>
      <c r="C34" s="33" t="s">
        <v>44</v>
      </c>
      <c r="D34" s="34"/>
      <c r="E34" s="27"/>
      <c r="F34" s="16">
        <v>1400.04</v>
      </c>
      <c r="G34" s="16">
        <v>1500</v>
      </c>
    </row>
    <row r="35" spans="1:7" s="2" customFormat="1" ht="12.75" customHeight="1">
      <c r="A35" s="21" t="s">
        <v>45</v>
      </c>
      <c r="B35" s="22"/>
      <c r="C35" s="23" t="s">
        <v>46</v>
      </c>
      <c r="D35" s="26"/>
      <c r="E35" s="28"/>
      <c r="F35" s="16"/>
      <c r="G35" s="16"/>
    </row>
    <row r="36" spans="1:7" s="2" customFormat="1" ht="12.75" customHeight="1">
      <c r="A36" s="17" t="s">
        <v>47</v>
      </c>
      <c r="B36" s="35" t="s">
        <v>48</v>
      </c>
      <c r="C36" s="35"/>
      <c r="D36" s="28"/>
      <c r="E36" s="28"/>
      <c r="F36" s="16"/>
      <c r="G36" s="16"/>
    </row>
    <row r="37" spans="1:7" s="2" customFormat="1" ht="12.75" customHeight="1">
      <c r="A37" s="17" t="s">
        <v>49</v>
      </c>
      <c r="B37" s="35" t="s">
        <v>142</v>
      </c>
      <c r="C37" s="35"/>
      <c r="D37" s="28"/>
      <c r="E37" s="36"/>
      <c r="F37" s="16"/>
      <c r="G37" s="16"/>
    </row>
    <row r="38" spans="1:7" s="2" customFormat="1" ht="12.75" customHeight="1">
      <c r="A38" s="17" t="s">
        <v>113</v>
      </c>
      <c r="B38" s="35" t="s">
        <v>143</v>
      </c>
      <c r="C38" s="22" t="s">
        <v>144</v>
      </c>
      <c r="D38" s="15"/>
      <c r="E38" s="36"/>
      <c r="F38" s="16"/>
      <c r="G38" s="16"/>
    </row>
    <row r="39" spans="1:7" s="2" customFormat="1" ht="12.75" customHeight="1">
      <c r="A39" s="17" t="s">
        <v>115</v>
      </c>
      <c r="B39" s="35"/>
      <c r="C39" s="22" t="s">
        <v>50</v>
      </c>
      <c r="D39" s="15"/>
      <c r="E39" s="36"/>
      <c r="F39" s="16"/>
      <c r="G39" s="16"/>
    </row>
    <row r="40" spans="1:7" s="2" customFormat="1" ht="12.75" customHeight="1">
      <c r="A40" s="11" t="s">
        <v>51</v>
      </c>
      <c r="B40" s="12" t="s">
        <v>52</v>
      </c>
      <c r="C40" s="13"/>
      <c r="D40" s="14"/>
      <c r="E40" s="27"/>
      <c r="F40" s="16"/>
      <c r="G40" s="16"/>
    </row>
    <row r="41" spans="1:7" s="2" customFormat="1" ht="12.75" customHeight="1">
      <c r="A41" s="9" t="s">
        <v>53</v>
      </c>
      <c r="B41" s="37" t="s">
        <v>54</v>
      </c>
      <c r="C41" s="38"/>
      <c r="D41" s="39"/>
      <c r="E41" s="28"/>
      <c r="F41" s="91">
        <f>+F42+F48+F49+F57</f>
        <v>65113.310000000005</v>
      </c>
      <c r="G41" s="91">
        <f>+G42+G48+G49+G57</f>
        <v>58360.87</v>
      </c>
    </row>
    <row r="42" spans="1:7" s="2" customFormat="1" ht="12.75" customHeight="1">
      <c r="A42" s="40" t="s">
        <v>15</v>
      </c>
      <c r="B42" s="41" t="s">
        <v>55</v>
      </c>
      <c r="C42" s="42"/>
      <c r="D42" s="43"/>
      <c r="E42" s="28" t="s">
        <v>133</v>
      </c>
      <c r="F42" s="17">
        <f>SUM(F43:F47)</f>
        <v>2438.94</v>
      </c>
      <c r="G42" s="17">
        <f>SUM(G43:G47)</f>
        <v>4037.8799999999997</v>
      </c>
    </row>
    <row r="43" spans="1:7" s="2" customFormat="1" ht="12.75" customHeight="1">
      <c r="A43" s="44" t="s">
        <v>17</v>
      </c>
      <c r="B43" s="32"/>
      <c r="C43" s="33" t="s">
        <v>56</v>
      </c>
      <c r="D43" s="34"/>
      <c r="E43" s="27"/>
      <c r="F43" s="16"/>
      <c r="G43" s="16"/>
    </row>
    <row r="44" spans="1:7" s="2" customFormat="1" ht="12.75" customHeight="1">
      <c r="A44" s="44" t="s">
        <v>19</v>
      </c>
      <c r="B44" s="32"/>
      <c r="C44" s="33" t="s">
        <v>57</v>
      </c>
      <c r="D44" s="34"/>
      <c r="E44" s="27"/>
      <c r="F44" s="16">
        <f>186.47+1149.68+438.84+663.95</f>
        <v>2438.94</v>
      </c>
      <c r="G44" s="16">
        <f>1402.7+1686.04+663.95+285.19</f>
        <v>4037.8799999999997</v>
      </c>
    </row>
    <row r="45" spans="1:7" s="2" customFormat="1" ht="12.75">
      <c r="A45" s="44" t="s">
        <v>21</v>
      </c>
      <c r="B45" s="32"/>
      <c r="C45" s="33" t="s">
        <v>58</v>
      </c>
      <c r="D45" s="34"/>
      <c r="E45" s="27"/>
      <c r="F45" s="16"/>
      <c r="G45" s="16"/>
    </row>
    <row r="46" spans="1:7" s="2" customFormat="1" ht="12.75">
      <c r="A46" s="44" t="s">
        <v>23</v>
      </c>
      <c r="B46" s="32"/>
      <c r="C46" s="33" t="s">
        <v>59</v>
      </c>
      <c r="D46" s="34"/>
      <c r="E46" s="27"/>
      <c r="F46" s="16"/>
      <c r="G46" s="16"/>
    </row>
    <row r="47" spans="1:7" s="2" customFormat="1" ht="12.75" customHeight="1">
      <c r="A47" s="44" t="s">
        <v>60</v>
      </c>
      <c r="B47" s="32"/>
      <c r="C47" s="121" t="s">
        <v>61</v>
      </c>
      <c r="D47" s="122"/>
      <c r="E47" s="27"/>
      <c r="F47" s="16"/>
      <c r="G47" s="16"/>
    </row>
    <row r="48" spans="1:7" s="2" customFormat="1" ht="12.75" customHeight="1">
      <c r="A48" s="40" t="s">
        <v>25</v>
      </c>
      <c r="B48" s="45" t="s">
        <v>62</v>
      </c>
      <c r="C48" s="46"/>
      <c r="D48" s="47"/>
      <c r="E48" s="28" t="s">
        <v>134</v>
      </c>
      <c r="F48" s="90">
        <v>103.88</v>
      </c>
      <c r="G48" s="90">
        <f>208.06</f>
        <v>208.06</v>
      </c>
    </row>
    <row r="49" spans="1:7" s="2" customFormat="1" ht="12.75" customHeight="1">
      <c r="A49" s="40" t="s">
        <v>47</v>
      </c>
      <c r="B49" s="41" t="s">
        <v>63</v>
      </c>
      <c r="C49" s="42"/>
      <c r="D49" s="43"/>
      <c r="E49" s="28" t="s">
        <v>135</v>
      </c>
      <c r="F49" s="90">
        <f>+F50+F51+F52+F53+F54+F55</f>
        <v>61573.54000000001</v>
      </c>
      <c r="G49" s="90">
        <f>+G50+G51+G52+G53+G54+G55</f>
        <v>53061.55</v>
      </c>
    </row>
    <row r="50" spans="1:7" s="2" customFormat="1" ht="12.75" customHeight="1">
      <c r="A50" s="48" t="s">
        <v>64</v>
      </c>
      <c r="B50" s="32"/>
      <c r="C50" s="33" t="s">
        <v>145</v>
      </c>
      <c r="D50" s="49"/>
      <c r="E50" s="50"/>
      <c r="F50" s="51"/>
      <c r="G50" s="51"/>
    </row>
    <row r="51" spans="1:7" s="2" customFormat="1" ht="12.75" customHeight="1">
      <c r="A51" s="44" t="s">
        <v>66</v>
      </c>
      <c r="B51" s="32"/>
      <c r="C51" s="33" t="s">
        <v>65</v>
      </c>
      <c r="D51" s="34"/>
      <c r="E51" s="52"/>
      <c r="F51" s="16"/>
      <c r="G51" s="16"/>
    </row>
    <row r="52" spans="1:7" s="2" customFormat="1" ht="12.75" customHeight="1">
      <c r="A52" s="44" t="s">
        <v>68</v>
      </c>
      <c r="B52" s="32"/>
      <c r="C52" s="121" t="s">
        <v>67</v>
      </c>
      <c r="D52" s="120"/>
      <c r="E52" s="52"/>
      <c r="F52" s="89"/>
      <c r="G52" s="89"/>
    </row>
    <row r="53" spans="1:7" s="2" customFormat="1" ht="12.75" customHeight="1">
      <c r="A53" s="44" t="s">
        <v>69</v>
      </c>
      <c r="B53" s="32"/>
      <c r="C53" s="33" t="s">
        <v>146</v>
      </c>
      <c r="D53" s="34"/>
      <c r="E53" s="52"/>
      <c r="F53" s="89">
        <v>882.12</v>
      </c>
      <c r="G53" s="89">
        <v>741.55</v>
      </c>
    </row>
    <row r="54" spans="1:7" s="2" customFormat="1" ht="12.75" customHeight="1">
      <c r="A54" s="44" t="s">
        <v>71</v>
      </c>
      <c r="B54" s="32"/>
      <c r="C54" s="33" t="s">
        <v>70</v>
      </c>
      <c r="D54" s="34"/>
      <c r="E54" s="52"/>
      <c r="F54" s="89">
        <v>60151.16</v>
      </c>
      <c r="G54" s="89">
        <v>51722.1</v>
      </c>
    </row>
    <row r="55" spans="1:7" s="2" customFormat="1" ht="12.75" customHeight="1">
      <c r="A55" s="44" t="s">
        <v>147</v>
      </c>
      <c r="B55" s="32"/>
      <c r="C55" s="33" t="s">
        <v>72</v>
      </c>
      <c r="D55" s="34"/>
      <c r="E55" s="28"/>
      <c r="F55" s="89">
        <v>540.26</v>
      </c>
      <c r="G55" s="89">
        <f>305.22+0.07+292.61</f>
        <v>597.9000000000001</v>
      </c>
    </row>
    <row r="56" spans="1:7" s="2" customFormat="1" ht="12.75" customHeight="1">
      <c r="A56" s="40" t="s">
        <v>49</v>
      </c>
      <c r="B56" s="53" t="s">
        <v>73</v>
      </c>
      <c r="C56" s="53"/>
      <c r="D56" s="54"/>
      <c r="E56" s="52"/>
      <c r="F56" s="16"/>
      <c r="G56" s="16"/>
    </row>
    <row r="57" spans="1:7" s="2" customFormat="1" ht="12.75" customHeight="1">
      <c r="A57" s="40" t="s">
        <v>74</v>
      </c>
      <c r="B57" s="53" t="s">
        <v>75</v>
      </c>
      <c r="C57" s="53"/>
      <c r="D57" s="54"/>
      <c r="E57" s="28" t="s">
        <v>136</v>
      </c>
      <c r="F57" s="90">
        <v>996.95</v>
      </c>
      <c r="G57" s="90">
        <v>1053.38</v>
      </c>
    </row>
    <row r="58" spans="1:7" s="2" customFormat="1" ht="12.75" customHeight="1">
      <c r="A58" s="55"/>
      <c r="B58" s="56"/>
      <c r="C58" s="57"/>
      <c r="D58" s="58"/>
      <c r="E58" s="59"/>
      <c r="F58" s="60"/>
      <c r="G58" s="60"/>
    </row>
    <row r="59" spans="1:8" s="2" customFormat="1" ht="12.75" customHeight="1">
      <c r="A59" s="17"/>
      <c r="B59" s="29" t="s">
        <v>76</v>
      </c>
      <c r="C59" s="30"/>
      <c r="D59" s="31"/>
      <c r="E59" s="28"/>
      <c r="F59" s="91">
        <f>SUM(F19+F40+F41)</f>
        <v>775057.9</v>
      </c>
      <c r="G59" s="91">
        <f>SUM(G19+G40+G41)</f>
        <v>727556.0700000001</v>
      </c>
      <c r="H59" s="92">
        <f>+F59-F96</f>
        <v>0</v>
      </c>
    </row>
    <row r="60" spans="1:7" s="2" customFormat="1" ht="12.75" customHeight="1">
      <c r="A60" s="21"/>
      <c r="B60" s="22"/>
      <c r="C60" s="61"/>
      <c r="D60" s="24"/>
      <c r="E60" s="24"/>
      <c r="F60" s="16"/>
      <c r="G60" s="16"/>
    </row>
    <row r="61" spans="1:7" s="2" customFormat="1" ht="12.75" customHeight="1">
      <c r="A61" s="11" t="s">
        <v>77</v>
      </c>
      <c r="B61" s="12" t="s">
        <v>78</v>
      </c>
      <c r="C61" s="12"/>
      <c r="D61" s="62"/>
      <c r="E61" s="28" t="s">
        <v>137</v>
      </c>
      <c r="F61" s="91">
        <f>SUM(F62:F65)</f>
        <v>713045.59</v>
      </c>
      <c r="G61" s="91">
        <f>SUM(G62:G65)</f>
        <v>672808.55</v>
      </c>
    </row>
    <row r="62" spans="1:7" s="2" customFormat="1" ht="12.75" customHeight="1">
      <c r="A62" s="17" t="s">
        <v>15</v>
      </c>
      <c r="B62" s="35" t="s">
        <v>79</v>
      </c>
      <c r="C62" s="35"/>
      <c r="D62" s="28"/>
      <c r="E62" s="28"/>
      <c r="F62" s="60">
        <f>218815.35+7.61+152.93</f>
        <v>218975.88999999998</v>
      </c>
      <c r="G62" s="16">
        <f>182714.93+259.26</f>
        <v>182974.19</v>
      </c>
    </row>
    <row r="63" spans="1:7" s="2" customFormat="1" ht="12.75" customHeight="1">
      <c r="A63" s="63" t="s">
        <v>25</v>
      </c>
      <c r="B63" s="29" t="s">
        <v>80</v>
      </c>
      <c r="C63" s="30"/>
      <c r="D63" s="31"/>
      <c r="E63" s="64"/>
      <c r="F63" s="60">
        <f>335913.44+1813.63+103.95</f>
        <v>337831.02</v>
      </c>
      <c r="G63" s="60">
        <f>320317.37+2066.65+208.13</f>
        <v>322592.15</v>
      </c>
    </row>
    <row r="64" spans="1:7" s="2" customFormat="1" ht="12.75" customHeight="1">
      <c r="A64" s="17" t="s">
        <v>47</v>
      </c>
      <c r="B64" s="115" t="s">
        <v>81</v>
      </c>
      <c r="C64" s="116"/>
      <c r="D64" s="117"/>
      <c r="E64" s="28"/>
      <c r="F64" s="16">
        <f>25.93+155191.16</f>
        <v>155217.09</v>
      </c>
      <c r="G64" s="16">
        <f>25.93+166136.82</f>
        <v>166162.75</v>
      </c>
    </row>
    <row r="65" spans="1:7" s="2" customFormat="1" ht="12.75" customHeight="1">
      <c r="A65" s="17" t="s">
        <v>82</v>
      </c>
      <c r="B65" s="35" t="s">
        <v>83</v>
      </c>
      <c r="C65" s="22"/>
      <c r="D65" s="15"/>
      <c r="E65" s="28"/>
      <c r="F65" s="89">
        <f>24.64+996.95</f>
        <v>1021.59</v>
      </c>
      <c r="G65" s="89">
        <f>26.08+50+1003.38</f>
        <v>1079.46</v>
      </c>
    </row>
    <row r="66" spans="1:7" s="2" customFormat="1" ht="12.75" customHeight="1">
      <c r="A66" s="11" t="s">
        <v>84</v>
      </c>
      <c r="B66" s="12" t="s">
        <v>85</v>
      </c>
      <c r="C66" s="13"/>
      <c r="D66" s="14"/>
      <c r="E66" s="28"/>
      <c r="F66" s="11">
        <f>SUM(F67+F71)</f>
        <v>60691.34999999999</v>
      </c>
      <c r="G66" s="11">
        <f>SUM(G67+G71)</f>
        <v>52921.420000000006</v>
      </c>
    </row>
    <row r="67" spans="1:7" s="2" customFormat="1" ht="12.75" customHeight="1">
      <c r="A67" s="17" t="s">
        <v>15</v>
      </c>
      <c r="B67" s="18" t="s">
        <v>86</v>
      </c>
      <c r="C67" s="65"/>
      <c r="D67" s="66"/>
      <c r="E67" s="28"/>
      <c r="F67" s="17">
        <f>SUM(F68:F70)</f>
        <v>0</v>
      </c>
      <c r="G67" s="17">
        <f>SUM(G68:G70)</f>
        <v>0</v>
      </c>
    </row>
    <row r="68" spans="1:7" s="2" customFormat="1" ht="12.75">
      <c r="A68" s="21" t="s">
        <v>17</v>
      </c>
      <c r="B68" s="67"/>
      <c r="C68" s="23" t="s">
        <v>87</v>
      </c>
      <c r="D68" s="68"/>
      <c r="E68" s="52"/>
      <c r="F68" s="16"/>
      <c r="G68" s="16"/>
    </row>
    <row r="69" spans="1:7" s="2" customFormat="1" ht="12.75" customHeight="1">
      <c r="A69" s="21" t="s">
        <v>19</v>
      </c>
      <c r="B69" s="22"/>
      <c r="C69" s="23" t="s">
        <v>88</v>
      </c>
      <c r="D69" s="26"/>
      <c r="E69" s="28"/>
      <c r="F69" s="16"/>
      <c r="G69" s="16"/>
    </row>
    <row r="70" spans="1:7" s="2" customFormat="1" ht="12.75" customHeight="1">
      <c r="A70" s="21" t="s">
        <v>89</v>
      </c>
      <c r="B70" s="22"/>
      <c r="C70" s="23" t="s">
        <v>90</v>
      </c>
      <c r="D70" s="26"/>
      <c r="E70" s="36"/>
      <c r="F70" s="16"/>
      <c r="G70" s="16"/>
    </row>
    <row r="71" spans="1:7" s="72" customFormat="1" ht="12.75" customHeight="1">
      <c r="A71" s="40" t="s">
        <v>25</v>
      </c>
      <c r="B71" s="69" t="s">
        <v>91</v>
      </c>
      <c r="C71" s="70"/>
      <c r="D71" s="71"/>
      <c r="E71" s="54" t="s">
        <v>138</v>
      </c>
      <c r="F71" s="93">
        <f>+F77+F81+F82+F83+F84+F85</f>
        <v>60691.34999999999</v>
      </c>
      <c r="G71" s="93">
        <f>+G77+G81+G82+G83+G84+G85</f>
        <v>52921.420000000006</v>
      </c>
    </row>
    <row r="72" spans="1:7" s="2" customFormat="1" ht="12.75" customHeight="1">
      <c r="A72" s="21" t="s">
        <v>27</v>
      </c>
      <c r="B72" s="22"/>
      <c r="C72" s="23" t="s">
        <v>92</v>
      </c>
      <c r="D72" s="24"/>
      <c r="E72" s="28"/>
      <c r="F72" s="16"/>
      <c r="G72" s="16"/>
    </row>
    <row r="73" spans="1:7" s="2" customFormat="1" ht="12.75" customHeight="1">
      <c r="A73" s="21" t="s">
        <v>29</v>
      </c>
      <c r="B73" s="67"/>
      <c r="C73" s="23" t="s">
        <v>93</v>
      </c>
      <c r="D73" s="68"/>
      <c r="E73" s="52"/>
      <c r="F73" s="16"/>
      <c r="G73" s="16"/>
    </row>
    <row r="74" spans="1:7" s="2" customFormat="1" ht="12.75">
      <c r="A74" s="21" t="s">
        <v>31</v>
      </c>
      <c r="B74" s="67"/>
      <c r="C74" s="23" t="s">
        <v>94</v>
      </c>
      <c r="D74" s="68"/>
      <c r="E74" s="52"/>
      <c r="F74" s="16"/>
      <c r="G74" s="16"/>
    </row>
    <row r="75" spans="1:7" s="2" customFormat="1" ht="12.75">
      <c r="A75" s="21" t="s">
        <v>33</v>
      </c>
      <c r="B75" s="42"/>
      <c r="C75" s="73" t="s">
        <v>95</v>
      </c>
      <c r="D75" s="74"/>
      <c r="E75" s="52"/>
      <c r="F75" s="16"/>
      <c r="G75" s="16"/>
    </row>
    <row r="76" spans="1:7" s="2" customFormat="1" ht="12.75">
      <c r="A76" s="21" t="s">
        <v>35</v>
      </c>
      <c r="B76" s="42"/>
      <c r="C76" s="73" t="s">
        <v>126</v>
      </c>
      <c r="D76" s="74"/>
      <c r="E76" s="52"/>
      <c r="F76" s="16"/>
      <c r="G76" s="16"/>
    </row>
    <row r="77" spans="1:7" s="2" customFormat="1" ht="12.75" customHeight="1">
      <c r="A77" s="21" t="s">
        <v>37</v>
      </c>
      <c r="B77" s="42"/>
      <c r="C77" s="73" t="s">
        <v>96</v>
      </c>
      <c r="D77" s="74"/>
      <c r="E77" s="28"/>
      <c r="F77" s="90">
        <f>SUM(F78+F79)</f>
        <v>305.22</v>
      </c>
      <c r="G77" s="90">
        <f>SUM(G78+G79)</f>
        <v>305.22</v>
      </c>
    </row>
    <row r="78" spans="1:7" s="2" customFormat="1" ht="12.75" customHeight="1">
      <c r="A78" s="44" t="s">
        <v>127</v>
      </c>
      <c r="B78" s="32"/>
      <c r="C78" s="49"/>
      <c r="D78" s="34" t="s">
        <v>97</v>
      </c>
      <c r="E78" s="52"/>
      <c r="F78" s="89">
        <v>305.22</v>
      </c>
      <c r="G78" s="89">
        <v>305.22</v>
      </c>
    </row>
    <row r="79" spans="1:7" s="2" customFormat="1" ht="12.75" customHeight="1">
      <c r="A79" s="44" t="s">
        <v>128</v>
      </c>
      <c r="B79" s="32"/>
      <c r="C79" s="49"/>
      <c r="D79" s="34" t="s">
        <v>98</v>
      </c>
      <c r="E79" s="27"/>
      <c r="F79" s="16"/>
      <c r="G79" s="16"/>
    </row>
    <row r="80" spans="1:7" s="2" customFormat="1" ht="12.75" customHeight="1">
      <c r="A80" s="44" t="s">
        <v>39</v>
      </c>
      <c r="B80" s="46"/>
      <c r="C80" s="75" t="s">
        <v>99</v>
      </c>
      <c r="D80" s="76"/>
      <c r="E80" s="27"/>
      <c r="F80" s="16"/>
      <c r="G80" s="16"/>
    </row>
    <row r="81" spans="1:7" s="2" customFormat="1" ht="12.75" customHeight="1">
      <c r="A81" s="44" t="s">
        <v>41</v>
      </c>
      <c r="B81" s="77"/>
      <c r="C81" s="33" t="s">
        <v>100</v>
      </c>
      <c r="D81" s="78"/>
      <c r="E81" s="52"/>
      <c r="F81" s="16"/>
      <c r="G81" s="16"/>
    </row>
    <row r="82" spans="1:7" s="2" customFormat="1" ht="12.75" customHeight="1">
      <c r="A82" s="21" t="s">
        <v>43</v>
      </c>
      <c r="B82" s="22"/>
      <c r="C82" s="23" t="s">
        <v>101</v>
      </c>
      <c r="D82" s="26"/>
      <c r="E82" s="52"/>
      <c r="F82" s="89">
        <v>2842.8</v>
      </c>
      <c r="G82" s="89">
        <v>1192.76</v>
      </c>
    </row>
    <row r="83" spans="1:7" s="2" customFormat="1" ht="12.75" customHeight="1">
      <c r="A83" s="44" t="s">
        <v>45</v>
      </c>
      <c r="B83" s="22"/>
      <c r="C83" s="23" t="s">
        <v>102</v>
      </c>
      <c r="D83" s="26"/>
      <c r="E83" s="52"/>
      <c r="F83" s="16"/>
      <c r="G83" s="16"/>
    </row>
    <row r="84" spans="1:7" s="2" customFormat="1" ht="12.75" customHeight="1">
      <c r="A84" s="21" t="s">
        <v>129</v>
      </c>
      <c r="B84" s="32"/>
      <c r="C84" s="33" t="s">
        <v>103</v>
      </c>
      <c r="D84" s="34"/>
      <c r="E84" s="52"/>
      <c r="F84" s="89">
        <f>9999.18+3047.74+34102.1+10394.31</f>
        <v>57543.329999999994</v>
      </c>
      <c r="G84" s="89">
        <v>51423.44</v>
      </c>
    </row>
    <row r="85" spans="1:7" s="2" customFormat="1" ht="12.75" customHeight="1">
      <c r="A85" s="21" t="s">
        <v>130</v>
      </c>
      <c r="B85" s="22"/>
      <c r="C85" s="23" t="s">
        <v>104</v>
      </c>
      <c r="D85" s="26"/>
      <c r="E85" s="36"/>
      <c r="F85" s="16"/>
      <c r="G85" s="16"/>
    </row>
    <row r="86" spans="1:7" s="2" customFormat="1" ht="12.75" customHeight="1">
      <c r="A86" s="11" t="s">
        <v>105</v>
      </c>
      <c r="B86" s="79" t="s">
        <v>106</v>
      </c>
      <c r="C86" s="80"/>
      <c r="D86" s="81"/>
      <c r="E86" s="36" t="s">
        <v>139</v>
      </c>
      <c r="F86" s="91">
        <f>SUM(F87+F88+F91+F92)</f>
        <v>1320.96</v>
      </c>
      <c r="G86" s="91">
        <f>SUM(G87+G88+G91+G92)</f>
        <v>1826.1000000000001</v>
      </c>
    </row>
    <row r="87" spans="1:7" s="2" customFormat="1" ht="12.75" customHeight="1">
      <c r="A87" s="17" t="s">
        <v>15</v>
      </c>
      <c r="B87" s="35" t="s">
        <v>107</v>
      </c>
      <c r="C87" s="22"/>
      <c r="D87" s="15"/>
      <c r="E87" s="36"/>
      <c r="F87" s="16"/>
      <c r="G87" s="16"/>
    </row>
    <row r="88" spans="1:7" s="2" customFormat="1" ht="12.75" customHeight="1">
      <c r="A88" s="17" t="s">
        <v>25</v>
      </c>
      <c r="B88" s="18" t="s">
        <v>108</v>
      </c>
      <c r="C88" s="65"/>
      <c r="D88" s="66"/>
      <c r="E88" s="28"/>
      <c r="F88" s="17">
        <f>SUM(F89+F90)</f>
        <v>0</v>
      </c>
      <c r="G88" s="17">
        <f>SUM(G89+G90)</f>
        <v>0</v>
      </c>
    </row>
    <row r="89" spans="1:7" s="2" customFormat="1" ht="12.75" customHeight="1">
      <c r="A89" s="21" t="s">
        <v>27</v>
      </c>
      <c r="B89" s="22"/>
      <c r="C89" s="23" t="s">
        <v>109</v>
      </c>
      <c r="D89" s="26"/>
      <c r="E89" s="28"/>
      <c r="F89" s="16"/>
      <c r="G89" s="16"/>
    </row>
    <row r="90" spans="1:7" s="2" customFormat="1" ht="12.75" customHeight="1">
      <c r="A90" s="21" t="s">
        <v>29</v>
      </c>
      <c r="B90" s="22"/>
      <c r="C90" s="23" t="s">
        <v>110</v>
      </c>
      <c r="D90" s="26"/>
      <c r="E90" s="28"/>
      <c r="F90" s="16"/>
      <c r="G90" s="16"/>
    </row>
    <row r="91" spans="1:7" s="2" customFormat="1" ht="12.75" customHeight="1">
      <c r="A91" s="44" t="s">
        <v>47</v>
      </c>
      <c r="B91" s="49" t="s">
        <v>111</v>
      </c>
      <c r="C91" s="49"/>
      <c r="D91" s="82"/>
      <c r="E91" s="28"/>
      <c r="F91" s="16"/>
      <c r="G91" s="16"/>
    </row>
    <row r="92" spans="1:7" s="2" customFormat="1" ht="12.75" customHeight="1">
      <c r="A92" s="63" t="s">
        <v>49</v>
      </c>
      <c r="B92" s="29" t="s">
        <v>112</v>
      </c>
      <c r="C92" s="30"/>
      <c r="D92" s="31"/>
      <c r="E92" s="28"/>
      <c r="F92" s="90">
        <f>SUM(F93:F94)</f>
        <v>1320.96</v>
      </c>
      <c r="G92" s="90">
        <f>SUM(G93:G94)</f>
        <v>1826.1000000000001</v>
      </c>
    </row>
    <row r="93" spans="1:7" s="2" customFormat="1" ht="12.75" customHeight="1">
      <c r="A93" s="21" t="s">
        <v>113</v>
      </c>
      <c r="B93" s="13"/>
      <c r="C93" s="23" t="s">
        <v>114</v>
      </c>
      <c r="D93" s="83"/>
      <c r="E93" s="27"/>
      <c r="F93" s="89">
        <v>-505.14</v>
      </c>
      <c r="G93" s="89">
        <v>308.96</v>
      </c>
    </row>
    <row r="94" spans="1:7" s="2" customFormat="1" ht="12.75" customHeight="1">
      <c r="A94" s="21" t="s">
        <v>115</v>
      </c>
      <c r="B94" s="13"/>
      <c r="C94" s="23" t="s">
        <v>116</v>
      </c>
      <c r="D94" s="83"/>
      <c r="E94" s="27"/>
      <c r="F94" s="16">
        <f>308.96+1517.14</f>
        <v>1826.1000000000001</v>
      </c>
      <c r="G94" s="16">
        <v>1517.14</v>
      </c>
    </row>
    <row r="95" spans="1:7" s="2" customFormat="1" ht="12.75" customHeight="1">
      <c r="A95" s="11"/>
      <c r="B95" s="80"/>
      <c r="C95" s="84"/>
      <c r="D95" s="84"/>
      <c r="E95" s="27"/>
      <c r="F95" s="16"/>
      <c r="G95" s="16"/>
    </row>
    <row r="96" spans="1:7" s="2" customFormat="1" ht="25.5" customHeight="1">
      <c r="A96" s="11"/>
      <c r="B96" s="118" t="s">
        <v>117</v>
      </c>
      <c r="C96" s="119"/>
      <c r="D96" s="120"/>
      <c r="E96" s="28"/>
      <c r="F96" s="91">
        <f>SUM(F61+F66+F86)</f>
        <v>775057.8999999999</v>
      </c>
      <c r="G96" s="91">
        <f>SUM(G61+G66+G86)</f>
        <v>727556.0700000001</v>
      </c>
    </row>
    <row r="97" spans="1:7" s="2" customFormat="1" ht="12.75">
      <c r="A97" s="85"/>
      <c r="B97" s="86"/>
      <c r="C97" s="86"/>
      <c r="D97" s="86"/>
      <c r="E97" s="86"/>
      <c r="F97" s="3"/>
      <c r="G97" s="3"/>
    </row>
    <row r="98" spans="1:7" s="2" customFormat="1" ht="12.75">
      <c r="A98" s="6"/>
      <c r="B98" s="95" t="s">
        <v>124</v>
      </c>
      <c r="C98" s="95"/>
      <c r="D98" s="95"/>
      <c r="E98" s="7" t="s">
        <v>118</v>
      </c>
      <c r="F98" s="95" t="s">
        <v>123</v>
      </c>
      <c r="G98" s="95"/>
    </row>
    <row r="99" spans="2:7" s="2" customFormat="1" ht="25.5" customHeight="1">
      <c r="B99" s="94" t="s">
        <v>119</v>
      </c>
      <c r="C99" s="114"/>
      <c r="D99" s="114"/>
      <c r="E99" s="6" t="s">
        <v>120</v>
      </c>
      <c r="F99" s="94" t="s">
        <v>121</v>
      </c>
      <c r="G99" s="94"/>
    </row>
    <row r="100" spans="1:7" s="2" customFormat="1" ht="12.75">
      <c r="A100" s="87"/>
      <c r="B100" s="87"/>
      <c r="C100" s="87"/>
      <c r="D100" s="87"/>
      <c r="E100" s="88"/>
      <c r="F100" s="6"/>
      <c r="G100" s="6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  <row r="122" s="2" customFormat="1" ht="12.75">
      <c r="E122" s="3"/>
    </row>
    <row r="123" s="2" customFormat="1" ht="12.75">
      <c r="E123" s="3"/>
    </row>
  </sheetData>
  <sheetProtection/>
  <mergeCells count="22">
    <mergeCell ref="C47:D47"/>
    <mergeCell ref="C52:D52"/>
    <mergeCell ref="B99:D99"/>
    <mergeCell ref="F99:G99"/>
    <mergeCell ref="B64:D64"/>
    <mergeCell ref="B96:D96"/>
    <mergeCell ref="B98:D98"/>
    <mergeCell ref="F98:G98"/>
    <mergeCell ref="A12:G12"/>
    <mergeCell ref="A13:G13"/>
    <mergeCell ref="A15:G15"/>
    <mergeCell ref="A16:G16"/>
    <mergeCell ref="E17:G17"/>
    <mergeCell ref="B18:D18"/>
    <mergeCell ref="A7:G7"/>
    <mergeCell ref="A8:G8"/>
    <mergeCell ref="A9:G10"/>
    <mergeCell ref="A11:E11"/>
    <mergeCell ref="E1:G1"/>
    <mergeCell ref="E2:G2"/>
    <mergeCell ref="A4:G5"/>
    <mergeCell ref="A6:G6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Regina</cp:lastModifiedBy>
  <cp:lastPrinted>2018-05-15T12:39:02Z</cp:lastPrinted>
  <dcterms:created xsi:type="dcterms:W3CDTF">1996-10-14T23:33:28Z</dcterms:created>
  <dcterms:modified xsi:type="dcterms:W3CDTF">2018-05-15T12:39:51Z</dcterms:modified>
  <cp:category/>
  <cp:version/>
  <cp:contentType/>
  <cp:contentStatus/>
</cp:coreProperties>
</file>